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<sst xmlns="http://schemas.openxmlformats.org/spreadsheetml/2006/main" count="360" uniqueCount="120">
  <si>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</si>
  <si>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</si>
  <si>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</si>
  <si>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</si>
  <si>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</si>
  <si>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</si>
  <si>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</si>
  <si>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</si>
  <si>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</si>
  <si>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</si>
  <si>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</si>
  <si>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</si>
  <si>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</si>
  <si>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</si>
  <si>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</si>
  <si>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</si>
  <si>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</si>
  <si>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</si>
  <si>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</si>
  <si>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</si>
  <si>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</si>
  <si>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</si>
  <si>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</si>
  <si>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</si>
  <si>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</si>
  <si>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</si>
  <si>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</si>
  <si>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</si>
  <si>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</si>
  <si>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</si>
  <si>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</si>
  <si>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</si>
  <si>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</si>
  <si>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</si>
  <si>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</si>
  <si>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</si>
  <si>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</si>
  <si>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</si>
  <si>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</si>
  <si>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</si>
  <si>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</si>
  <si>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</si>
  <si>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</si>
  <si>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</si>
  <si>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</si>
  <si>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</si>
  <si>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</si>
  <si>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</si>
  <si>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</si>
  <si>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</si>
  <si>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</si>
  <si>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</si>
  <si>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</si>
  <si>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</si>
  <si>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</si>
  <si>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</si>
  <si>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</si>
  <si>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</si>
  <si>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</si>
  <si>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</si>
  <si>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</si>
  <si>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</si>
  <si>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</si>
  <si>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</si>
  <si>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</si>
  <si>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</si>
  <si>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</si>
  <si>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</si>
  <si>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</si>
  <si>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</si>
  <si>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</si>
  <si>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</si>
  <si>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</si>
  <si>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</si>
  <si>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</si>
  <si>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</si>
  <si>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</si>
  <si>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</si>
  <si>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</si>
  <si>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</si>
  <si>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</si>
  <si>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</si>
  <si>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</si>
  <si>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</si>
  <si>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</si>
  <si>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</si>
  <si>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</si>
  <si>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</si>
  <si>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</si>
  <si>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</si>
  <si>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</si>
  <si>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</si>
  <si>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</si>
  <si>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</si>
  <si>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</si>
  <si>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</si>
  <si>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</si>
  <si>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</si>
  <si>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</si>
  <si>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</si>
  <si>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</si>
  <si>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</si>
  <si>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</si>
  <si>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</si>
  <si>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</si>
  <si>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</si>
  <si>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</si>
  <si>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</si>
  <si>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</si>
  <si>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</si>
  <si>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</si>
  <si>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</si>
  <si>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</si>
  <si>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</si>
  <si>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план на січень-вересень 2018р.</t>
  </si>
  <si>
    <t>станом на 21.09.2018</t>
  </si>
  <si>
    <r>
      <t xml:space="preserve">станом на 21.09.2018р.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</si>
  <si>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</t>
    </r>
    <r>
      <rPr>
        <b/>
        <sz val="12"/>
        <color indexed="10"/>
        <rFont val="Times New Roman"/>
        <family val="1"/>
      </rPr>
      <t>.09.2018р.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</si>
  <si>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21.09.2018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</si>
  <si>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21.09.2018р.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</si>
</sst>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7"/>
      <color indexed="8"/>
      <name val="Times New Roman"/>
      <family val="1"/>
    </font>
    <font>
      <sz val="3.05"/>
      <color indexed="8"/>
      <name val="Times New Roman"/>
      <family val="1"/>
    </font>
    <font>
      <b/>
      <sz val="12"/>
      <color indexed="10"/>
      <name val="Times New Roman"/>
      <family val="1"/>
    </font>
    <font>
      <sz val="8.05"/>
      <color indexed="8"/>
      <name val="Times New Roman"/>
      <family val="1"/>
    </font>
    <font>
      <sz val="8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53647488"/>
        <c:axId val="13065345"/>
      </c:lineChart>
      <c:catAx>
        <c:axId val="536474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65345"/>
        <c:crosses val="autoZero"/>
        <c:auto val="0"/>
        <c:lblOffset val="100"/>
        <c:tickLblSkip val="1"/>
        <c:noMultiLvlLbl val="0"/>
      </c:catAx>
      <c:valAx>
        <c:axId val="130653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6474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21.09.2018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389786"/>
        <c:axId val="30508075"/>
      </c:bar3DChart>
      <c:catAx>
        <c:axId val="3389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978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137220"/>
        <c:axId val="55234981"/>
      </c:bar3D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7220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0479242"/>
        <c:axId val="51659995"/>
      </c:lineChart>
      <c:catAx>
        <c:axId val="504792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59995"/>
        <c:crosses val="autoZero"/>
        <c:auto val="0"/>
        <c:lblOffset val="100"/>
        <c:tickLblSkip val="1"/>
        <c:noMultiLvlLbl val="0"/>
      </c:catAx>
      <c:valAx>
        <c:axId val="516599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792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710037"/>
        <c:crosses val="autoZero"/>
        <c:auto val="0"/>
        <c:lblOffset val="100"/>
        <c:tickLblSkip val="1"/>
        <c:noMultiLvlLbl val="0"/>
      </c:catAx>
      <c:valAx>
        <c:axId val="2371003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2867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64815"/>
        <c:crosses val="autoZero"/>
        <c:auto val="0"/>
        <c:lblOffset val="100"/>
        <c:tickLblSkip val="1"/>
        <c:noMultiLvlLbl val="0"/>
      </c:catAx>
      <c:valAx>
        <c:axId val="4146481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06374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6825"/>
        <c:crosses val="autoZero"/>
        <c:auto val="0"/>
        <c:lblOffset val="100"/>
        <c:tickLblSkip val="1"/>
        <c:noMultiLvlLbl val="0"/>
      </c:catAx>
      <c:valAx>
        <c:axId val="320682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3901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26243"/>
        <c:crosses val="autoZero"/>
        <c:auto val="0"/>
        <c:lblOffset val="100"/>
        <c:tickLblSkip val="1"/>
        <c:noMultiLvlLbl val="0"/>
      </c:catAx>
      <c:valAx>
        <c:axId val="5842624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86142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5213"/>
        <c:crosses val="autoZero"/>
        <c:auto val="0"/>
        <c:lblOffset val="100"/>
        <c:tickLblSkip val="1"/>
        <c:noMultiLvlLbl val="0"/>
      </c:catAx>
      <c:valAx>
        <c:axId val="3490521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0741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49975"/>
        <c:crosses val="autoZero"/>
        <c:auto val="0"/>
        <c:lblOffset val="100"/>
        <c:tickLblSkip val="1"/>
        <c:noMultiLvlLbl val="0"/>
      </c:catAx>
      <c:valAx>
        <c:axId val="874997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1146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59345"/>
        <c:crosses val="autoZero"/>
        <c:auto val="0"/>
        <c:lblOffset val="100"/>
        <c:tickLblSkip val="1"/>
        <c:noMultiLvlLbl val="0"/>
      </c:catAx>
      <c:valAx>
        <c:axId val="37659345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40912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21.09.2018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1 150 928,6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січень-вересень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- 71 489,2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1 222 407,4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- 71 478,8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3">
        <row r="6">
          <cell r="G6">
            <v>172.44</v>
          </cell>
          <cell r="K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117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103</v>
      </c>
      <c r="K27" s="186"/>
      <c r="L27" s="182" t="s">
        <v>36</v>
      </c>
      <c r="M27" s="183"/>
      <c r="N27" s="184"/>
      <c r="O27" s="178" t="s">
        <v>118</v>
      </c>
      <c r="P27" s="179"/>
    </row>
    <row r="28" spans="1:16" ht="30.75" customHeight="1">
      <c r="A28" s="169"/>
      <c r="B28" s="44" t="s">
        <v>114</v>
      </c>
      <c r="C28" s="22" t="s">
        <v>23</v>
      </c>
      <c r="D28" s="44" t="str">
        <f>B28</f>
        <v>план на січень-вересень 2018р.</v>
      </c>
      <c r="E28" s="22" t="str">
        <f>C28</f>
        <v>факт</v>
      </c>
      <c r="F28" s="43" t="str">
        <f>B28</f>
        <v>план на січень-вересень 2018р.</v>
      </c>
      <c r="G28" s="58" t="str">
        <f>C28</f>
        <v>факт</v>
      </c>
      <c r="H28" s="44" t="str">
        <f>B28</f>
        <v>план на січень-вересень 2018р.</v>
      </c>
      <c r="I28" s="22" t="str">
        <f>C28</f>
        <v>факт</v>
      </c>
      <c r="J28" s="43" t="str">
        <f>B28</f>
        <v>план на січень-вересень 2018р.</v>
      </c>
      <c r="K28" s="58" t="str">
        <f>C28</f>
        <v>факт</v>
      </c>
      <c r="L28" s="41" t="str">
        <f>D28</f>
        <v>план на січень-вересень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вересень!S39</f>
        <v>0</v>
      </c>
      <c r="B29" s="45">
        <v>8015</v>
      </c>
      <c r="C29" s="45">
        <v>2012.21</v>
      </c>
      <c r="D29" s="45">
        <v>3820.03</v>
      </c>
      <c r="E29" s="45">
        <v>1597.12</v>
      </c>
      <c r="F29" s="45">
        <v>19000</v>
      </c>
      <c r="G29" s="45">
        <v>10472.21</v>
      </c>
      <c r="H29" s="45">
        <v>18</v>
      </c>
      <c r="I29" s="45">
        <v>17</v>
      </c>
      <c r="J29" s="45">
        <v>0</v>
      </c>
      <c r="K29" s="45">
        <v>0.17</v>
      </c>
      <c r="L29" s="59">
        <f>H29+F29+D29+J29+B29</f>
        <v>30853.03</v>
      </c>
      <c r="M29" s="46">
        <f>C29+E29+G29+I29+K29</f>
        <v>14098.71</v>
      </c>
      <c r="N29" s="47">
        <f>M29-L29</f>
        <v>-16754.32</v>
      </c>
      <c r="O29" s="180">
        <f>вересень!S29</f>
        <v>0.17244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711481.95</v>
      </c>
      <c r="C48" s="28">
        <v>680891.8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148632.95</v>
      </c>
      <c r="C49" s="28">
        <v>135449.33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189664.36</v>
      </c>
      <c r="C50" s="28">
        <v>194688.39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21475.5</v>
      </c>
      <c r="C51" s="28">
        <v>24608.36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111101</v>
      </c>
      <c r="C52" s="28">
        <v>70088.59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4500</v>
      </c>
      <c r="C53" s="28">
        <v>5295.17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5500.08</v>
      </c>
      <c r="C54" s="28">
        <v>8297.24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30051.519999999917</v>
      </c>
      <c r="C55" s="12">
        <v>31609.729999999858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1222407.3599999999</v>
      </c>
      <c r="C56" s="9">
        <v>1150928.6099999999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8015</v>
      </c>
      <c r="C58" s="9">
        <f>C29</f>
        <v>2012.21</v>
      </c>
    </row>
    <row r="59" spans="1:3" ht="25.5">
      <c r="A59" s="76" t="s">
        <v>54</v>
      </c>
      <c r="B59" s="9">
        <f>D29</f>
        <v>3820.03</v>
      </c>
      <c r="C59" s="9">
        <f>E29</f>
        <v>1597.12</v>
      </c>
    </row>
    <row r="60" spans="1:3" ht="12.75">
      <c r="A60" s="76" t="s">
        <v>55</v>
      </c>
      <c r="B60" s="9">
        <f>F29</f>
        <v>19000</v>
      </c>
      <c r="C60" s="9">
        <f>G29</f>
        <v>10472.21</v>
      </c>
    </row>
    <row r="61" spans="1:3" ht="25.5">
      <c r="A61" s="76" t="s">
        <v>56</v>
      </c>
      <c r="B61" s="9">
        <f>H29</f>
        <v>18</v>
      </c>
      <c r="C61" s="9">
        <f>I29</f>
        <v>17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32" sqref="L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119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1" sqref="I2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105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108</v>
      </c>
      <c r="S1" s="153"/>
      <c r="T1" s="153"/>
      <c r="U1" s="153"/>
      <c r="V1" s="153"/>
      <c r="W1" s="153"/>
      <c r="X1" s="154"/>
    </row>
    <row r="2" spans="1:24" ht="15" thickBot="1">
      <c r="A2" s="155" t="s">
        <v>109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110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6">
        <v>0</v>
      </c>
      <c r="V14" s="127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6">
        <v>0</v>
      </c>
      <c r="V19" s="127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6">
        <v>0</v>
      </c>
      <c r="V20" s="127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6">
        <v>0</v>
      </c>
      <c r="V21" s="127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6">
        <v>0</v>
      </c>
      <c r="V22" s="127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6">
        <v>0</v>
      </c>
      <c r="V23" s="127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6">
        <v>0</v>
      </c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43344</v>
      </c>
      <c r="S31" s="146">
        <f>'[2]залишки'!$G$6/1000</f>
        <v>0.17244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43344</v>
      </c>
      <c r="S41" s="135">
        <f>'[2]залишки'!$K$6/1000</f>
        <v>0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111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113</v>
      </c>
      <c r="S1" s="153"/>
      <c r="T1" s="153"/>
      <c r="U1" s="153"/>
      <c r="V1" s="153"/>
      <c r="W1" s="153"/>
      <c r="X1" s="154"/>
    </row>
    <row r="2" spans="1:24" ht="15" thickBot="1">
      <c r="A2" s="155" t="s">
        <v>115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116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4632.0199999999995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4632</v>
      </c>
      <c r="R5" s="69">
        <v>0</v>
      </c>
      <c r="S5" s="65">
        <v>0</v>
      </c>
      <c r="T5" s="70">
        <v>0</v>
      </c>
      <c r="U5" s="126">
        <v>0</v>
      </c>
      <c r="V5" s="127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4632</v>
      </c>
      <c r="R6" s="69">
        <v>10.84</v>
      </c>
      <c r="S6" s="65">
        <v>0</v>
      </c>
      <c r="T6" s="70">
        <v>4173.1</v>
      </c>
      <c r="U6" s="126">
        <v>0</v>
      </c>
      <c r="V6" s="127"/>
      <c r="W6" s="122">
        <v>0</v>
      </c>
      <c r="X6" s="68">
        <f aca="true" t="shared" si="3" ref="X6:X23">R6+S6+U6+T6+V6+W6</f>
        <v>4183.9400000000005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4632</v>
      </c>
      <c r="R7" s="71">
        <v>0</v>
      </c>
      <c r="S7" s="72">
        <v>0</v>
      </c>
      <c r="T7" s="73">
        <v>0</v>
      </c>
      <c r="U7" s="147">
        <v>0</v>
      </c>
      <c r="V7" s="148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4632</v>
      </c>
      <c r="R8" s="112">
        <v>0</v>
      </c>
      <c r="S8" s="113">
        <v>0</v>
      </c>
      <c r="T8" s="104">
        <v>25.1</v>
      </c>
      <c r="U8" s="165">
        <v>2</v>
      </c>
      <c r="V8" s="166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4632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4632</v>
      </c>
      <c r="R10" s="71">
        <v>0</v>
      </c>
      <c r="S10" s="72">
        <v>0</v>
      </c>
      <c r="T10" s="70">
        <v>25</v>
      </c>
      <c r="U10" s="126">
        <v>0</v>
      </c>
      <c r="V10" s="127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4632</v>
      </c>
      <c r="R11" s="69">
        <v>0</v>
      </c>
      <c r="S11" s="65">
        <v>0</v>
      </c>
      <c r="T11" s="70">
        <v>1.9</v>
      </c>
      <c r="U11" s="126">
        <v>0</v>
      </c>
      <c r="V11" s="127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4632</v>
      </c>
      <c r="R12" s="69">
        <v>0</v>
      </c>
      <c r="S12" s="65">
        <v>0</v>
      </c>
      <c r="T12" s="70">
        <v>3.9</v>
      </c>
      <c r="U12" s="126">
        <v>0</v>
      </c>
      <c r="V12" s="127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4632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1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4632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4632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2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4632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4632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43364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4632</v>
      </c>
      <c r="R18" s="69"/>
      <c r="S18" s="65"/>
      <c r="T18" s="70"/>
      <c r="U18" s="126"/>
      <c r="V18" s="127"/>
      <c r="W18" s="122"/>
      <c r="X18" s="68">
        <f t="shared" si="3"/>
        <v>0</v>
      </c>
    </row>
    <row r="19" spans="1:24" ht="12.75">
      <c r="A19" s="10">
        <v>43367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4632</v>
      </c>
      <c r="R19" s="69"/>
      <c r="S19" s="65"/>
      <c r="T19" s="70"/>
      <c r="U19" s="126"/>
      <c r="V19" s="127"/>
      <c r="W19" s="122"/>
      <c r="X19" s="68">
        <f t="shared" si="3"/>
        <v>0</v>
      </c>
    </row>
    <row r="20" spans="1:24" ht="12.75">
      <c r="A20" s="10">
        <v>43368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4632</v>
      </c>
      <c r="R20" s="69"/>
      <c r="S20" s="65"/>
      <c r="T20" s="70"/>
      <c r="U20" s="126"/>
      <c r="V20" s="127"/>
      <c r="W20" s="122"/>
      <c r="X20" s="68">
        <f t="shared" si="3"/>
        <v>0</v>
      </c>
    </row>
    <row r="21" spans="1:24" ht="12.75">
      <c r="A21" s="10">
        <v>43369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3800</v>
      </c>
      <c r="P21" s="3">
        <f t="shared" si="2"/>
        <v>0</v>
      </c>
      <c r="Q21" s="2">
        <v>4632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43370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4632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3.5" thickBot="1">
      <c r="A23" s="10">
        <v>43371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19500</v>
      </c>
      <c r="P23" s="3">
        <f t="shared" si="2"/>
        <v>0</v>
      </c>
      <c r="Q23" s="2">
        <v>4632</v>
      </c>
      <c r="R23" s="98"/>
      <c r="S23" s="99"/>
      <c r="T23" s="100"/>
      <c r="U23" s="141"/>
      <c r="V23" s="142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49937</v>
      </c>
      <c r="C24" s="85">
        <f t="shared" si="4"/>
        <v>592.3</v>
      </c>
      <c r="D24" s="107">
        <f t="shared" si="4"/>
        <v>592.3</v>
      </c>
      <c r="E24" s="107">
        <f t="shared" si="4"/>
        <v>0</v>
      </c>
      <c r="F24" s="85">
        <f t="shared" si="4"/>
        <v>578.25</v>
      </c>
      <c r="G24" s="85">
        <f t="shared" si="4"/>
        <v>3989.2999999999993</v>
      </c>
      <c r="H24" s="85">
        <f t="shared" si="4"/>
        <v>7746.4</v>
      </c>
      <c r="I24" s="85">
        <f t="shared" si="4"/>
        <v>1090.4</v>
      </c>
      <c r="J24" s="85">
        <f t="shared" si="4"/>
        <v>402.45</v>
      </c>
      <c r="K24" s="85">
        <f t="shared" si="4"/>
        <v>616.1</v>
      </c>
      <c r="L24" s="85">
        <f t="shared" si="4"/>
        <v>157.8</v>
      </c>
      <c r="M24" s="84">
        <f t="shared" si="4"/>
        <v>-261.72000000000156</v>
      </c>
      <c r="N24" s="84">
        <f t="shared" si="4"/>
        <v>64848.27999999999</v>
      </c>
      <c r="O24" s="84">
        <f t="shared" si="4"/>
        <v>124560</v>
      </c>
      <c r="P24" s="86">
        <f>N24/O24</f>
        <v>0.5206188182402055</v>
      </c>
      <c r="Q24" s="2"/>
      <c r="R24" s="75">
        <f>SUM(R4:R23)</f>
        <v>10.84</v>
      </c>
      <c r="S24" s="75">
        <f>SUM(S4:S23)</f>
        <v>0</v>
      </c>
      <c r="T24" s="75">
        <f>SUM(T4:T23)</f>
        <v>4229</v>
      </c>
      <c r="U24" s="143">
        <f>SUM(U4:U23)</f>
        <v>2</v>
      </c>
      <c r="V24" s="144"/>
      <c r="W24" s="119">
        <f>SUM(W4:W23)</f>
        <v>3</v>
      </c>
      <c r="X24" s="111">
        <f>R24+S24+U24+T24+V24+W24</f>
        <v>4244.84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43364</v>
      </c>
      <c r="S29" s="146">
        <v>0.17244</v>
      </c>
      <c r="T29" s="146"/>
      <c r="U29" s="146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43364</v>
      </c>
      <c r="S39" s="135">
        <v>0</v>
      </c>
      <c r="T39" s="136"/>
      <c r="U39" s="137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2018-09-21T08:20:39Z</dcterms:modified>
  <cp:category/>
  <cp:version/>
  <cp:contentType/>
  <cp:contentStatus/>
</cp:coreProperties>
</file>